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Z:\ES\Badanie przekroczeń cieków wodnych\2025\Załącznik nr 1_2026_2027\do przekazania\Formularze cenowe\"/>
    </mc:Choice>
  </mc:AlternateContent>
  <xr:revisionPtr revIDLastSave="0" documentId="13_ncr:1_{1F47E215-7468-4C39-9BB0-8920DEA1B74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ałącznik nr 1" sheetId="1" r:id="rId1"/>
  </sheets>
  <definedNames>
    <definedName name="_xlnm._FilterDatabase" localSheetId="0" hidden="1">'Załącznik nr 1'!$A$3:$S$54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" l="1"/>
  <c r="G54" i="1" s="1"/>
  <c r="G52" i="1"/>
  <c r="H52" i="1" s="1"/>
  <c r="F53" i="1"/>
  <c r="F52" i="1"/>
  <c r="N47" i="1"/>
  <c r="O47" i="1" s="1"/>
  <c r="N46" i="1"/>
  <c r="O46" i="1" s="1"/>
  <c r="N45" i="1"/>
  <c r="O45" i="1" s="1"/>
  <c r="N44" i="1"/>
  <c r="O44" i="1" s="1"/>
  <c r="N43" i="1"/>
  <c r="O43" i="1" s="1"/>
  <c r="N42" i="1"/>
  <c r="O42" i="1" s="1"/>
  <c r="N41" i="1"/>
  <c r="O41" i="1" s="1"/>
  <c r="N40" i="1"/>
  <c r="O40" i="1" s="1"/>
  <c r="N39" i="1"/>
  <c r="O39" i="1" s="1"/>
  <c r="N38" i="1"/>
  <c r="O38" i="1" s="1"/>
  <c r="N37" i="1"/>
  <c r="O37" i="1" s="1"/>
  <c r="N36" i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30" i="1"/>
  <c r="O30" i="1" s="1"/>
  <c r="N29" i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 s="1"/>
  <c r="N6" i="1"/>
  <c r="O6" i="1" s="1"/>
  <c r="O48" i="1" s="1"/>
  <c r="O50" i="1" s="1"/>
  <c r="O51" i="1" s="1"/>
  <c r="H53" i="1" l="1"/>
  <c r="H54" i="1" s="1"/>
</calcChain>
</file>

<file path=xl/sharedStrings.xml><?xml version="1.0" encoding="utf-8"?>
<sst xmlns="http://schemas.openxmlformats.org/spreadsheetml/2006/main" count="534" uniqueCount="169">
  <si>
    <t>Lp.</t>
  </si>
  <si>
    <t>Gazociąg</t>
  </si>
  <si>
    <t>Nazwa cieku</t>
  </si>
  <si>
    <t xml:space="preserve">Miejscowość </t>
  </si>
  <si>
    <t>Średnica gazociagu</t>
  </si>
  <si>
    <t>nitka główna</t>
  </si>
  <si>
    <t>nitka rezerwowa</t>
  </si>
  <si>
    <t>1raz</t>
  </si>
  <si>
    <t xml:space="preserve">Oddział </t>
  </si>
  <si>
    <t>Wrocław</t>
  </si>
  <si>
    <t>Szerokość przekroczenia[m]</t>
  </si>
  <si>
    <t>Załęcze-Aleksandrowice</t>
  </si>
  <si>
    <t>Rzeka Orla</t>
  </si>
  <si>
    <t>Zubrza</t>
  </si>
  <si>
    <t>Lubiel</t>
  </si>
  <si>
    <t>Raddakowice-Żarów</t>
  </si>
  <si>
    <t>Rzeka Strzegomka</t>
  </si>
  <si>
    <t>Łażany</t>
  </si>
  <si>
    <t>nitka Główna</t>
  </si>
  <si>
    <t>Ołtaszyn-Kudowa/Jeleniów</t>
  </si>
  <si>
    <t>Ślęza</t>
  </si>
  <si>
    <t>Wrocław Obwodnica Południowa</t>
  </si>
  <si>
    <t>Oława</t>
  </si>
  <si>
    <t>Zamknięcie Obwodnicy Wrocławia</t>
  </si>
  <si>
    <t>Widawa</t>
  </si>
  <si>
    <t>Kiełczówek</t>
  </si>
  <si>
    <t>Odra</t>
  </si>
  <si>
    <t>Kotowice-Czernica</t>
  </si>
  <si>
    <t>Siechnice</t>
  </si>
  <si>
    <t>Raków-Szewce</t>
  </si>
  <si>
    <t>Szewce-Ołtaszyn</t>
  </si>
  <si>
    <t>Bystrzyca</t>
  </si>
  <si>
    <t>Jarnołtów</t>
  </si>
  <si>
    <t>Wysoka</t>
  </si>
  <si>
    <t>Nysa Kłodzka</t>
  </si>
  <si>
    <t>Pożarzyce</t>
  </si>
  <si>
    <t>Bystra</t>
  </si>
  <si>
    <t>Lewin Kłodzki</t>
  </si>
  <si>
    <t>Czeszów - Kiełczów</t>
  </si>
  <si>
    <t>Dobra</t>
  </si>
  <si>
    <t>Dąbrowica</t>
  </si>
  <si>
    <t>Domaszczyn</t>
  </si>
  <si>
    <t xml:space="preserve">Topór </t>
  </si>
  <si>
    <t>Kamień</t>
  </si>
  <si>
    <t>Żarów - Olszany</t>
  </si>
  <si>
    <t>Pełcznica</t>
  </si>
  <si>
    <t>Stanowice</t>
  </si>
  <si>
    <t>Tomkowice - Lubiechów</t>
  </si>
  <si>
    <t>Strzegomka</t>
  </si>
  <si>
    <t>Miedzyrzecz</t>
  </si>
  <si>
    <t>Stawiska</t>
  </si>
  <si>
    <t>Mirków</t>
  </si>
  <si>
    <t>Ława</t>
  </si>
  <si>
    <t>Zajączków</t>
  </si>
  <si>
    <t>Obwodnica Północna</t>
  </si>
  <si>
    <t>Etap pierwszy</t>
  </si>
  <si>
    <t>Etap końcowy</t>
  </si>
  <si>
    <t>A1</t>
  </si>
  <si>
    <t>A2</t>
  </si>
  <si>
    <t>szerokość przekroczenia od 10 do 25 metrów lub zbiorniki z wodą stojącą</t>
  </si>
  <si>
    <t>A3</t>
  </si>
  <si>
    <t>C</t>
  </si>
  <si>
    <t>A2+C+D</t>
  </si>
  <si>
    <t>A1+C+D</t>
  </si>
  <si>
    <t>Odcinek eksploatacyjny</t>
  </si>
  <si>
    <t>wrzesień</t>
  </si>
  <si>
    <t>Kłodzko Boguszyn</t>
  </si>
  <si>
    <t>Bardo</t>
  </si>
  <si>
    <t>Taczalin - Dziwiszów</t>
  </si>
  <si>
    <t>Nysa Szalona</t>
  </si>
  <si>
    <t>Zębowice</t>
  </si>
  <si>
    <t>sierpień</t>
  </si>
  <si>
    <t>Długi Potok</t>
  </si>
  <si>
    <t>Mirsk</t>
  </si>
  <si>
    <t>RAKONIEWICE (N. TŁOKI) – ŚWIEBODZIN</t>
  </si>
  <si>
    <t>Szarka</t>
  </si>
  <si>
    <t>obręb Godziszewo</t>
  </si>
  <si>
    <t>Grójec Mały</t>
  </si>
  <si>
    <t>Obra (Kanał Grójecki)</t>
  </si>
  <si>
    <t>Grójec Wielki</t>
  </si>
  <si>
    <t>Gniła Obra</t>
  </si>
  <si>
    <t>Babimost</t>
  </si>
  <si>
    <t>KOTOWICE - CHYNÓW</t>
  </si>
  <si>
    <t>Śląska Ochla</t>
  </si>
  <si>
    <t>Konradowo</t>
  </si>
  <si>
    <t xml:space="preserve">JELENIÓW -RADAKOWICE </t>
  </si>
  <si>
    <t>rzeka Bóbr</t>
  </si>
  <si>
    <t>Bolesławiec</t>
  </si>
  <si>
    <t>A2+C</t>
  </si>
  <si>
    <t xml:space="preserve">rzeka Kwisa </t>
  </si>
  <si>
    <t>Parzyce</t>
  </si>
  <si>
    <t>Żukowice Żary</t>
  </si>
  <si>
    <t xml:space="preserve">rzeka Szprotawka </t>
  </si>
  <si>
    <t xml:space="preserve">Henryków </t>
  </si>
  <si>
    <t xml:space="preserve">rzeka Iławka  </t>
  </si>
  <si>
    <t>Bobrzany</t>
  </si>
  <si>
    <t xml:space="preserve">Zgorzelec-Jeleniów </t>
  </si>
  <si>
    <t xml:space="preserve">rzeka Potok Żarecki </t>
  </si>
  <si>
    <t>Żarska Wieś</t>
  </si>
  <si>
    <t>Granica Państwa-Tłocznia Jeleniów</t>
  </si>
  <si>
    <t xml:space="preserve">rzeka Bielewka </t>
  </si>
  <si>
    <t>Strzelno</t>
  </si>
  <si>
    <t xml:space="preserve">rzeka Czerna Mała </t>
  </si>
  <si>
    <t xml:space="preserve">Dłuzyna Górna </t>
  </si>
  <si>
    <t xml:space="preserve">Dłużyna Górna </t>
  </si>
  <si>
    <t>Odc. ZZU Rybno - odg. Paszowice</t>
  </si>
  <si>
    <t>Tłocznia Jeleniów - Dziwiszów DN500</t>
  </si>
  <si>
    <t>Nowe Tłoki SP - odg. Chobienice</t>
  </si>
  <si>
    <t>odg. Chobienice - Świebodzin</t>
  </si>
  <si>
    <t>Zakęcie - Chynów</t>
  </si>
  <si>
    <t>Tłocznia Jeleniów - Bolesławiec Chościszowice</t>
  </si>
  <si>
    <t>ZZU Lubomyśl - ZZU Sucha Dolna (odg Szprotawa Wiechlice)</t>
  </si>
  <si>
    <t>ZZU Lubomyśl - ZZU Sucha Dolna</t>
  </si>
  <si>
    <t>Zgorzelec - Jeleniów</t>
  </si>
  <si>
    <t>Granica Państwa - Tłocznia Jeleniów</t>
  </si>
  <si>
    <t>Rodzaj przekroczenia**</t>
  </si>
  <si>
    <t>Gałów - Kiełczów</t>
  </si>
  <si>
    <t>Rzeka Barycz</t>
  </si>
  <si>
    <t xml:space="preserve">Miesiąc wykonania badania w 2026r. </t>
  </si>
  <si>
    <t>Miesiąc wykonania badania w 2027r.</t>
  </si>
  <si>
    <t>rzeka Nysa Łużycka</t>
  </si>
  <si>
    <t>Lasów</t>
  </si>
  <si>
    <t>Krzewie Wielkie -Mirsk</t>
  </si>
  <si>
    <t xml:space="preserve">cena jednostkowa netto badania wg zakresu A1,A2,A3 </t>
  </si>
  <si>
    <t>cena netto wykonania badania wariant C</t>
  </si>
  <si>
    <t>cena netto wykonania badania wariant D</t>
  </si>
  <si>
    <t>Badania dodatkowe w ramach prawa opcji</t>
  </si>
  <si>
    <t>Wariant badania</t>
  </si>
  <si>
    <t>Opis</t>
  </si>
  <si>
    <t>Szacunkowa liczba badań</t>
  </si>
  <si>
    <t>Cena jednostkowa netto</t>
  </si>
  <si>
    <t>VAT</t>
  </si>
  <si>
    <t xml:space="preserve">Cena jednostkowa brutto </t>
  </si>
  <si>
    <t>Wartość zleceń netto (iloczyn kolumny III i IV)</t>
  </si>
  <si>
    <t>Wartość zleceń brutto</t>
  </si>
  <si>
    <t>Wartośc netto wynagrodzenia za badania dodatkowe   (suma szacowanych zlecen z kolumny nr VII)</t>
  </si>
  <si>
    <t>Stawka VAT</t>
  </si>
  <si>
    <t>Kwota VAT</t>
  </si>
  <si>
    <t xml:space="preserve">UWAGI: 1.  Wykonawca wypełnia kolumny na zielono, wartości jednostkowe  netto sumują się automatycznie </t>
  </si>
  <si>
    <t xml:space="preserve">              2    *Opis wariantów badań Rozdział III Załącznik nr 2 do umowy</t>
  </si>
  <si>
    <t xml:space="preserve">Wykonanie numerycznego modelu dna 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</si>
  <si>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</si>
  <si>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</si>
  <si>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</si>
  <si>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</si>
  <si>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</si>
  <si>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</si>
  <si>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</si>
  <si>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</si>
  <si>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</si>
  <si>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</si>
  <si>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</si>
  <si>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</si>
  <si>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</si>
  <si>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</si>
  <si>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</si>
  <si>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</si>
  <si>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</si>
  <si>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</si>
  <si>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Formularz Cenowy</t>
  </si>
  <si>
    <t>Badania Podstawowe w ramach zamówienia podstawowego</t>
  </si>
  <si>
    <t>Załącznik nr 1 do załącznika nr 3 -SWZ _część 4</t>
  </si>
  <si>
    <t xml:space="preserve">Wartość brutto, wartość  netto, stawkę VAT  należy przepisać odpowiednio do Formularza OFERTA (Załącznika nr 3 do SWZ) </t>
  </si>
  <si>
    <t>Wartośc netto ryczałtowego wynagrodzenia za badanie przekroczeń  (suma pozycji od 1 do 42 z kolumny nr XIV)</t>
  </si>
  <si>
    <t>Badania w wariancie*</t>
  </si>
  <si>
    <t>Ilość badań 2026r.</t>
  </si>
  <si>
    <t>Ilość badań 2027r.</t>
  </si>
  <si>
    <t>Wartość całkowita netto uwzględniająca łączną ilość badań wskazaną
w kol. XV i XVII dla lokalizacji</t>
  </si>
  <si>
    <t>Wartość  jednostkowa netto
(suma kol X i XII)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</si>
</sst>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zł&quot;_-;\-* #,##0\ &quot;zł&quot;_-;_-* &quot;-&quot;\ &quot;zł&quot;_-;_-@_-"/>
    <numFmt numFmtId="164" formatCode="_-* #,##0.00&quot; zł&quot;_-;\-* #,##0.00&quot; zł&quot;_-;_-* \-??&quot; zł&quot;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11"/>
      <color indexed="8"/>
      <name val="Calibri"/>
      <family val="2"/>
      <charset val="238"/>
    </font>
    <font>
      <b/>
      <sz val="14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9"/>
      <color theme="1"/>
      <name val="Century Gothic"/>
      <family val="2"/>
      <charset val="238"/>
    </font>
    <font>
      <sz val="11"/>
      <color rgb="FF0070C0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sz val="11"/>
      <color indexed="8"/>
      <name val="Century Gothic"/>
      <family val="2"/>
      <charset val="238"/>
    </font>
    <font>
      <b/>
      <sz val="11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color indexed="8"/>
      <name val="Century Gothic"/>
      <family val="2"/>
      <charset val="238"/>
    </font>
    <font>
      <sz val="10"/>
      <name val="Century Gothic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6"/>
        <bgColor indexed="27"/>
      </patternFill>
    </fill>
    <fill>
      <patternFill patternType="solid">
        <fgColor indexed="51"/>
        <bgColor indexed="52"/>
      </patternFill>
    </fill>
    <fill>
      <patternFill patternType="solid">
        <fgColor theme="0" tint="-0.14999847407452621"/>
        <bgColor indexed="42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/>
    <xf numFmtId="0" fontId="6" fillId="0" borderId="0" xfId="0" applyFont="1" applyFill="1"/>
    <xf numFmtId="0" fontId="8" fillId="0" borderId="0" xfId="0" applyFont="1"/>
    <xf numFmtId="0" fontId="8" fillId="4" borderId="0" xfId="0" applyFont="1" applyFill="1"/>
    <xf numFmtId="0" fontId="7" fillId="0" borderId="0" xfId="0" applyFont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9" fillId="6" borderId="1" xfId="1" applyFont="1" applyFill="1" applyBorder="1" applyAlignment="1">
      <alignment horizontal="center" vertical="center" wrapText="1"/>
    </xf>
    <xf numFmtId="164" fontId="10" fillId="5" borderId="1" xfId="1" applyNumberFormat="1" applyFont="1" applyFill="1" applyBorder="1"/>
    <xf numFmtId="0" fontId="11" fillId="6" borderId="1" xfId="1" applyFont="1" applyFill="1" applyBorder="1"/>
    <xf numFmtId="9" fontId="10" fillId="7" borderId="1" xfId="1" applyNumberFormat="1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/>
    <xf numFmtId="164" fontId="10" fillId="7" borderId="1" xfId="1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vertical="center"/>
    </xf>
    <xf numFmtId="42" fontId="6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9" fillId="0" borderId="8" xfId="1" applyFont="1" applyFill="1" applyBorder="1" applyAlignment="1">
      <alignment vertical="center" wrapText="1"/>
    </xf>
    <xf numFmtId="164" fontId="13" fillId="0" borderId="8" xfId="1" applyNumberFormat="1" applyFont="1" applyFill="1" applyBorder="1" applyAlignment="1">
      <alignment vertical="center" wrapText="1"/>
    </xf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9" fillId="0" borderId="0" xfId="1" applyFont="1" applyFill="1" applyBorder="1" applyAlignment="1">
      <alignment vertical="center" wrapText="1"/>
    </xf>
    <xf numFmtId="164" fontId="13" fillId="0" borderId="0" xfId="1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wrapText="1"/>
    </xf>
    <xf numFmtId="0" fontId="13" fillId="8" borderId="4" xfId="1" applyFont="1" applyFill="1" applyBorder="1" applyAlignment="1">
      <alignment vertical="top" wrapText="1"/>
    </xf>
    <xf numFmtId="0" fontId="14" fillId="8" borderId="4" xfId="1" applyFont="1" applyFill="1" applyBorder="1" applyAlignment="1">
      <alignment vertical="top" wrapText="1"/>
    </xf>
    <xf numFmtId="0" fontId="6" fillId="0" borderId="8" xfId="0" applyFont="1" applyBorder="1"/>
    <xf numFmtId="0" fontId="9" fillId="0" borderId="8" xfId="1" applyFont="1" applyFill="1" applyBorder="1" applyAlignment="1">
      <alignment vertical="top" wrapText="1"/>
    </xf>
    <xf numFmtId="0" fontId="6" fillId="0" borderId="0" xfId="0" applyFont="1" applyAlignment="1">
      <alignment wrapText="1"/>
    </xf>
    <xf numFmtId="0" fontId="9" fillId="0" borderId="0" xfId="1" applyFont="1" applyFill="1" applyBorder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9" borderId="1" xfId="0" applyFont="1" applyFill="1" applyBorder="1"/>
    <xf numFmtId="0" fontId="6" fillId="0" borderId="1" xfId="0" applyFont="1" applyFill="1" applyBorder="1"/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right" vertical="top"/>
    </xf>
    <xf numFmtId="0" fontId="6" fillId="4" borderId="1" xfId="0" applyFont="1" applyFill="1" applyBorder="1"/>
    <xf numFmtId="0" fontId="6" fillId="0" borderId="1" xfId="0" applyFont="1" applyFill="1" applyBorder="1" applyAlignment="1">
      <alignment horizontal="right"/>
    </xf>
    <xf numFmtId="0" fontId="10" fillId="0" borderId="7" xfId="1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13" fillId="5" borderId="1" xfId="1" applyNumberFormat="1" applyFont="1" applyFill="1" applyBorder="1" applyAlignment="1">
      <alignment horizontal="center" vertical="center" wrapText="1"/>
    </xf>
    <xf numFmtId="164" fontId="10" fillId="5" borderId="1" xfId="1" applyNumberFormat="1" applyFont="1" applyFill="1" applyBorder="1"/>
    <xf numFmtId="0" fontId="5" fillId="10" borderId="10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vertical="center"/>
    </xf>
    <xf numFmtId="0" fontId="5" fillId="10" borderId="12" xfId="0" applyFont="1" applyFill="1" applyBorder="1" applyAlignment="1">
      <alignment horizontal="center" vertical="center"/>
    </xf>
    <xf numFmtId="0" fontId="5" fillId="10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10" fillId="5" borderId="1" xfId="1" applyNumberFormat="1" applyFont="1" applyFill="1" applyBorder="1" applyAlignment="1">
      <alignment horizontal="center"/>
    </xf>
    <xf numFmtId="0" fontId="12" fillId="6" borderId="1" xfId="1" applyFont="1" applyFill="1" applyBorder="1" applyAlignment="1">
      <alignment horizontal="center" vertical="center" wrapText="1"/>
    </xf>
  </cellXfs>
  <cellStyles count="2">
    <cellStyle name="Excel Built-in Normal" xfId="1" xr:uid="{5F43A509-5122-4031-BDF5-7DE62664BA59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S63"/>
  <sheetViews>
    <sheetView tabSelected="1" zoomScaleNormal="100" zoomScaleSheetLayoutView="80" workbookViewId="0">
      <pane xSplit="4" ySplit="5" topLeftCell="E6" activePane="bottomRight" state="frozen"/>
      <selection pane="topRight" activeCell="F1" sqref="F1"/>
      <selection pane="bottomLeft" activeCell="A5" sqref="A5"/>
      <selection pane="bottomRight" activeCell="M6" sqref="M6"/>
    </sheetView>
  </sheetViews>
  <sheetFormatPr defaultRowHeight="16.5" x14ac:dyDescent="0.3"/>
  <cols>
    <col min="1" max="1" width="14.28515625" style="15" customWidth="1"/>
    <col min="2" max="2" width="16.42578125" style="15" customWidth="1"/>
    <col min="3" max="3" width="64.42578125" style="15" bestFit="1" customWidth="1"/>
    <col min="4" max="4" width="43" style="16" bestFit="1" customWidth="1"/>
    <col min="5" max="5" width="15" style="15" customWidth="1"/>
    <col min="6" max="6" width="23.28515625" style="15" customWidth="1"/>
    <col min="7" max="7" width="17.7109375" style="15" bestFit="1" customWidth="1"/>
    <col min="8" max="8" width="23.7109375" style="15" customWidth="1"/>
    <col min="9" max="9" width="17.140625" style="15" customWidth="1"/>
    <col min="10" max="13" width="14.140625" style="15" customWidth="1"/>
    <col min="14" max="14" width="17.5703125" style="15" customWidth="1"/>
    <col min="15" max="15" width="26.5703125" style="15" customWidth="1"/>
    <col min="16" max="16" width="11.7109375" style="15" customWidth="1"/>
    <col min="17" max="17" width="23.7109375" style="15" customWidth="1"/>
    <col min="18" max="18" width="15.7109375" style="15" customWidth="1"/>
    <col min="19" max="19" width="25.5703125" style="15" customWidth="1"/>
    <col min="20" max="16384" width="9.140625" style="15"/>
  </cols>
  <sheetData>
    <row r="1" spans="1:19" ht="65.099999999999994" customHeight="1" thickBot="1" x14ac:dyDescent="0.35">
      <c r="A1" s="66" t="s">
        <v>159</v>
      </c>
      <c r="B1" s="67"/>
      <c r="C1" s="67"/>
      <c r="D1" s="68"/>
      <c r="O1" s="70" t="s">
        <v>161</v>
      </c>
      <c r="P1" s="70"/>
      <c r="Q1" s="70"/>
    </row>
    <row r="2" spans="1:19" ht="59.45" customHeight="1" x14ac:dyDescent="0.3">
      <c r="G2" s="69" t="s">
        <v>160</v>
      </c>
      <c r="H2" s="69"/>
      <c r="I2" s="69"/>
      <c r="J2" s="69"/>
      <c r="K2" s="69"/>
      <c r="L2" s="69"/>
      <c r="M2" s="69"/>
    </row>
    <row r="3" spans="1:19" ht="18.75" x14ac:dyDescent="0.3">
      <c r="A3" s="17" t="s">
        <v>141</v>
      </c>
      <c r="B3" s="17" t="s">
        <v>142</v>
      </c>
      <c r="C3" s="17" t="s">
        <v>143</v>
      </c>
      <c r="D3" s="17" t="s">
        <v>144</v>
      </c>
      <c r="E3" s="17" t="s">
        <v>145</v>
      </c>
      <c r="F3" s="17" t="s">
        <v>146</v>
      </c>
      <c r="G3" s="17" t="s">
        <v>147</v>
      </c>
      <c r="H3" s="17" t="s">
        <v>148</v>
      </c>
      <c r="I3" s="17" t="s">
        <v>149</v>
      </c>
      <c r="J3" s="17" t="s">
        <v>150</v>
      </c>
      <c r="K3" s="17" t="s">
        <v>151</v>
      </c>
      <c r="L3" s="17" t="s">
        <v>152</v>
      </c>
      <c r="M3" s="17" t="s">
        <v>153</v>
      </c>
      <c r="N3" s="17" t="s">
        <v>154</v>
      </c>
      <c r="O3" s="17" t="s">
        <v>155</v>
      </c>
      <c r="P3" s="17" t="s">
        <v>156</v>
      </c>
      <c r="Q3" s="17" t="s">
        <v>157</v>
      </c>
      <c r="R3" s="18" t="s">
        <v>158</v>
      </c>
      <c r="S3" s="18" t="s">
        <v>154</v>
      </c>
    </row>
    <row r="4" spans="1:19" x14ac:dyDescent="0.3">
      <c r="A4" s="11"/>
      <c r="B4" s="12"/>
      <c r="C4" s="12"/>
      <c r="D4" s="12"/>
      <c r="E4" s="12"/>
      <c r="F4" s="12"/>
      <c r="G4" s="12"/>
      <c r="H4" s="12"/>
      <c r="I4" s="12"/>
      <c r="J4" s="13"/>
      <c r="K4" s="8"/>
      <c r="L4" s="8"/>
      <c r="M4" s="8"/>
      <c r="N4" s="8"/>
      <c r="O4" s="8"/>
      <c r="P4" s="61" t="s">
        <v>55</v>
      </c>
      <c r="Q4" s="62"/>
      <c r="R4" s="61" t="s">
        <v>56</v>
      </c>
      <c r="S4" s="62"/>
    </row>
    <row r="5" spans="1:19" ht="76.5" x14ac:dyDescent="0.3">
      <c r="A5" s="1" t="s">
        <v>0</v>
      </c>
      <c r="B5" s="1" t="s">
        <v>8</v>
      </c>
      <c r="C5" s="1" t="s">
        <v>64</v>
      </c>
      <c r="D5" s="1" t="s">
        <v>1</v>
      </c>
      <c r="E5" s="1" t="s">
        <v>4</v>
      </c>
      <c r="F5" s="1" t="s">
        <v>2</v>
      </c>
      <c r="G5" s="1" t="s">
        <v>3</v>
      </c>
      <c r="H5" s="1" t="s">
        <v>115</v>
      </c>
      <c r="I5" s="1" t="s">
        <v>10</v>
      </c>
      <c r="J5" s="1" t="s">
        <v>164</v>
      </c>
      <c r="K5" s="1" t="s">
        <v>123</v>
      </c>
      <c r="L5" s="1" t="s">
        <v>124</v>
      </c>
      <c r="M5" s="1" t="s">
        <v>125</v>
      </c>
      <c r="N5" s="1" t="s">
        <v>168</v>
      </c>
      <c r="O5" s="1" t="s">
        <v>167</v>
      </c>
      <c r="P5" s="2" t="s">
        <v>165</v>
      </c>
      <c r="Q5" s="2" t="s">
        <v>118</v>
      </c>
      <c r="R5" s="2" t="s">
        <v>166</v>
      </c>
      <c r="S5" s="2" t="s">
        <v>119</v>
      </c>
    </row>
    <row r="6" spans="1:19" x14ac:dyDescent="0.3">
      <c r="A6" s="52">
        <v>1</v>
      </c>
      <c r="B6" s="52" t="s">
        <v>9</v>
      </c>
      <c r="C6" s="52" t="s">
        <v>11</v>
      </c>
      <c r="D6" s="52" t="s">
        <v>11</v>
      </c>
      <c r="E6" s="53">
        <v>350</v>
      </c>
      <c r="F6" s="52" t="s">
        <v>12</v>
      </c>
      <c r="G6" s="52" t="s">
        <v>13</v>
      </c>
      <c r="H6" s="52" t="s">
        <v>5</v>
      </c>
      <c r="I6" s="52">
        <v>15.9</v>
      </c>
      <c r="J6" s="52" t="s">
        <v>58</v>
      </c>
      <c r="K6" s="54"/>
      <c r="L6" s="52"/>
      <c r="M6" s="52"/>
      <c r="N6" s="52">
        <f>K6+L6+M6</f>
        <v>0</v>
      </c>
      <c r="O6" s="52">
        <f t="shared" ref="O6:O47" si="0">N6*2</f>
        <v>0</v>
      </c>
      <c r="P6" s="52" t="s">
        <v>7</v>
      </c>
      <c r="Q6" s="52" t="s">
        <v>65</v>
      </c>
      <c r="R6" s="52" t="s">
        <v>7</v>
      </c>
      <c r="S6" s="52" t="s">
        <v>65</v>
      </c>
    </row>
    <row r="7" spans="1:19" x14ac:dyDescent="0.3">
      <c r="A7" s="52">
        <v>2</v>
      </c>
      <c r="B7" s="52" t="s">
        <v>9</v>
      </c>
      <c r="C7" s="52" t="s">
        <v>11</v>
      </c>
      <c r="D7" s="52" t="s">
        <v>11</v>
      </c>
      <c r="E7" s="53">
        <v>350</v>
      </c>
      <c r="F7" s="52" t="s">
        <v>117</v>
      </c>
      <c r="G7" s="52" t="s">
        <v>14</v>
      </c>
      <c r="H7" s="52" t="s">
        <v>18</v>
      </c>
      <c r="I7" s="52">
        <v>9.4</v>
      </c>
      <c r="J7" s="52" t="s">
        <v>60</v>
      </c>
      <c r="K7" s="54"/>
      <c r="L7" s="52"/>
      <c r="M7" s="52"/>
      <c r="N7" s="52">
        <f t="shared" ref="N7:N47" si="1">K7+L7+M7</f>
        <v>0</v>
      </c>
      <c r="O7" s="52">
        <f t="shared" si="0"/>
        <v>0</v>
      </c>
      <c r="P7" s="52" t="s">
        <v>7</v>
      </c>
      <c r="Q7" s="52" t="s">
        <v>65</v>
      </c>
      <c r="R7" s="52" t="s">
        <v>7</v>
      </c>
      <c r="S7" s="52" t="s">
        <v>65</v>
      </c>
    </row>
    <row r="8" spans="1:19" x14ac:dyDescent="0.3">
      <c r="A8" s="52">
        <v>3</v>
      </c>
      <c r="B8" s="52" t="s">
        <v>9</v>
      </c>
      <c r="C8" s="52" t="s">
        <v>15</v>
      </c>
      <c r="D8" s="52" t="s">
        <v>15</v>
      </c>
      <c r="E8" s="53">
        <v>300</v>
      </c>
      <c r="F8" s="52" t="s">
        <v>16</v>
      </c>
      <c r="G8" s="52" t="s">
        <v>17</v>
      </c>
      <c r="H8" s="52" t="s">
        <v>5</v>
      </c>
      <c r="I8" s="52">
        <v>7.5</v>
      </c>
      <c r="J8" s="52" t="s">
        <v>60</v>
      </c>
      <c r="K8" s="54"/>
      <c r="L8" s="52"/>
      <c r="M8" s="52"/>
      <c r="N8" s="52">
        <f t="shared" si="1"/>
        <v>0</v>
      </c>
      <c r="O8" s="52">
        <f t="shared" si="0"/>
        <v>0</v>
      </c>
      <c r="P8" s="52" t="s">
        <v>7</v>
      </c>
      <c r="Q8" s="52" t="s">
        <v>65</v>
      </c>
      <c r="R8" s="52" t="s">
        <v>7</v>
      </c>
      <c r="S8" s="52" t="s">
        <v>65</v>
      </c>
    </row>
    <row r="9" spans="1:19" s="19" customFormat="1" x14ac:dyDescent="0.3">
      <c r="A9" s="52">
        <v>4</v>
      </c>
      <c r="B9" s="55" t="s">
        <v>9</v>
      </c>
      <c r="C9" s="52" t="s">
        <v>23</v>
      </c>
      <c r="D9" s="52" t="s">
        <v>23</v>
      </c>
      <c r="E9" s="53">
        <v>300</v>
      </c>
      <c r="F9" s="52" t="s">
        <v>24</v>
      </c>
      <c r="G9" s="52" t="s">
        <v>25</v>
      </c>
      <c r="H9" s="52" t="s">
        <v>5</v>
      </c>
      <c r="I9" s="52">
        <v>12.36</v>
      </c>
      <c r="J9" s="55" t="s">
        <v>62</v>
      </c>
      <c r="K9" s="54"/>
      <c r="L9" s="54"/>
      <c r="M9" s="54"/>
      <c r="N9" s="55">
        <f t="shared" si="1"/>
        <v>0</v>
      </c>
      <c r="O9" s="55">
        <f t="shared" si="0"/>
        <v>0</v>
      </c>
      <c r="P9" s="55" t="s">
        <v>7</v>
      </c>
      <c r="Q9" s="55" t="s">
        <v>65</v>
      </c>
      <c r="R9" s="52" t="s">
        <v>7</v>
      </c>
      <c r="S9" s="55" t="s">
        <v>65</v>
      </c>
    </row>
    <row r="10" spans="1:19" s="19" customFormat="1" x14ac:dyDescent="0.3">
      <c r="A10" s="52">
        <v>5</v>
      </c>
      <c r="B10" s="55" t="s">
        <v>9</v>
      </c>
      <c r="C10" s="52" t="s">
        <v>23</v>
      </c>
      <c r="D10" s="52" t="s">
        <v>23</v>
      </c>
      <c r="E10" s="53">
        <v>300</v>
      </c>
      <c r="F10" s="52" t="s">
        <v>26</v>
      </c>
      <c r="G10" s="52" t="s">
        <v>27</v>
      </c>
      <c r="H10" s="52" t="s">
        <v>5</v>
      </c>
      <c r="I10" s="52">
        <v>133.77000000000001</v>
      </c>
      <c r="J10" s="55" t="s">
        <v>63</v>
      </c>
      <c r="K10" s="54"/>
      <c r="L10" s="54"/>
      <c r="M10" s="54"/>
      <c r="N10" s="55">
        <f t="shared" si="1"/>
        <v>0</v>
      </c>
      <c r="O10" s="55">
        <f t="shared" si="0"/>
        <v>0</v>
      </c>
      <c r="P10" s="55" t="s">
        <v>7</v>
      </c>
      <c r="Q10" s="55" t="s">
        <v>65</v>
      </c>
      <c r="R10" s="52" t="s">
        <v>7</v>
      </c>
      <c r="S10" s="55" t="s">
        <v>65</v>
      </c>
    </row>
    <row r="11" spans="1:19" s="19" customFormat="1" x14ac:dyDescent="0.3">
      <c r="A11" s="52">
        <v>6</v>
      </c>
      <c r="B11" s="55" t="s">
        <v>9</v>
      </c>
      <c r="C11" s="52" t="s">
        <v>23</v>
      </c>
      <c r="D11" s="52" t="s">
        <v>23</v>
      </c>
      <c r="E11" s="53">
        <v>300</v>
      </c>
      <c r="F11" s="52" t="s">
        <v>22</v>
      </c>
      <c r="G11" s="52" t="s">
        <v>28</v>
      </c>
      <c r="H11" s="52" t="s">
        <v>5</v>
      </c>
      <c r="I11" s="52">
        <v>10.94</v>
      </c>
      <c r="J11" s="55" t="s">
        <v>62</v>
      </c>
      <c r="K11" s="54"/>
      <c r="L11" s="54"/>
      <c r="M11" s="54"/>
      <c r="N11" s="55">
        <f t="shared" si="1"/>
        <v>0</v>
      </c>
      <c r="O11" s="55">
        <f t="shared" si="0"/>
        <v>0</v>
      </c>
      <c r="P11" s="55" t="s">
        <v>7</v>
      </c>
      <c r="Q11" s="55" t="s">
        <v>65</v>
      </c>
      <c r="R11" s="52" t="s">
        <v>7</v>
      </c>
      <c r="S11" s="55" t="s">
        <v>65</v>
      </c>
    </row>
    <row r="12" spans="1:19" s="19" customFormat="1" x14ac:dyDescent="0.3">
      <c r="A12" s="52">
        <v>7</v>
      </c>
      <c r="B12" s="55" t="s">
        <v>9</v>
      </c>
      <c r="C12" s="52" t="s">
        <v>30</v>
      </c>
      <c r="D12" s="52" t="s">
        <v>30</v>
      </c>
      <c r="E12" s="53">
        <v>300</v>
      </c>
      <c r="F12" s="52" t="s">
        <v>26</v>
      </c>
      <c r="G12" s="52" t="s">
        <v>29</v>
      </c>
      <c r="H12" s="52" t="s">
        <v>6</v>
      </c>
      <c r="I12" s="52">
        <v>121.22</v>
      </c>
      <c r="J12" s="55" t="s">
        <v>63</v>
      </c>
      <c r="K12" s="54"/>
      <c r="L12" s="54"/>
      <c r="M12" s="54"/>
      <c r="N12" s="55">
        <f t="shared" si="1"/>
        <v>0</v>
      </c>
      <c r="O12" s="55">
        <f t="shared" si="0"/>
        <v>0</v>
      </c>
      <c r="P12" s="55" t="s">
        <v>7</v>
      </c>
      <c r="Q12" s="55" t="s">
        <v>65</v>
      </c>
      <c r="R12" s="52" t="s">
        <v>7</v>
      </c>
      <c r="S12" s="55" t="s">
        <v>65</v>
      </c>
    </row>
    <row r="13" spans="1:19" s="19" customFormat="1" x14ac:dyDescent="0.3">
      <c r="A13" s="52">
        <v>8</v>
      </c>
      <c r="B13" s="55" t="s">
        <v>9</v>
      </c>
      <c r="C13" s="52" t="s">
        <v>21</v>
      </c>
      <c r="D13" s="52" t="s">
        <v>21</v>
      </c>
      <c r="E13" s="53">
        <v>200</v>
      </c>
      <c r="F13" s="52" t="s">
        <v>31</v>
      </c>
      <c r="G13" s="52" t="s">
        <v>32</v>
      </c>
      <c r="H13" s="52" t="s">
        <v>5</v>
      </c>
      <c r="I13" s="52">
        <v>16.989999999999998</v>
      </c>
      <c r="J13" s="55" t="s">
        <v>62</v>
      </c>
      <c r="K13" s="54"/>
      <c r="L13" s="54"/>
      <c r="M13" s="54"/>
      <c r="N13" s="55">
        <f t="shared" si="1"/>
        <v>0</v>
      </c>
      <c r="O13" s="55">
        <f t="shared" si="0"/>
        <v>0</v>
      </c>
      <c r="P13" s="55" t="s">
        <v>7</v>
      </c>
      <c r="Q13" s="55" t="s">
        <v>65</v>
      </c>
      <c r="R13" s="52" t="s">
        <v>7</v>
      </c>
      <c r="S13" s="55" t="s">
        <v>65</v>
      </c>
    </row>
    <row r="14" spans="1:19" s="19" customFormat="1" x14ac:dyDescent="0.3">
      <c r="A14" s="52">
        <v>9</v>
      </c>
      <c r="B14" s="55" t="s">
        <v>9</v>
      </c>
      <c r="C14" s="52" t="s">
        <v>30</v>
      </c>
      <c r="D14" s="52" t="s">
        <v>30</v>
      </c>
      <c r="E14" s="53">
        <v>300</v>
      </c>
      <c r="F14" s="52" t="s">
        <v>31</v>
      </c>
      <c r="G14" s="52" t="s">
        <v>32</v>
      </c>
      <c r="H14" s="52" t="s">
        <v>5</v>
      </c>
      <c r="I14" s="52">
        <v>14.97</v>
      </c>
      <c r="J14" s="55" t="s">
        <v>62</v>
      </c>
      <c r="K14" s="54"/>
      <c r="L14" s="54"/>
      <c r="M14" s="54"/>
      <c r="N14" s="55">
        <f t="shared" si="1"/>
        <v>0</v>
      </c>
      <c r="O14" s="55">
        <f t="shared" si="0"/>
        <v>0</v>
      </c>
      <c r="P14" s="55" t="s">
        <v>7</v>
      </c>
      <c r="Q14" s="55" t="s">
        <v>65</v>
      </c>
      <c r="R14" s="52" t="s">
        <v>7</v>
      </c>
      <c r="S14" s="55" t="s">
        <v>65</v>
      </c>
    </row>
    <row r="15" spans="1:19" x14ac:dyDescent="0.3">
      <c r="A15" s="52">
        <v>10</v>
      </c>
      <c r="B15" s="52" t="s">
        <v>9</v>
      </c>
      <c r="C15" s="52" t="s">
        <v>30</v>
      </c>
      <c r="D15" s="52" t="s">
        <v>30</v>
      </c>
      <c r="E15" s="53">
        <v>300</v>
      </c>
      <c r="F15" s="52" t="s">
        <v>20</v>
      </c>
      <c r="G15" s="52" t="s">
        <v>33</v>
      </c>
      <c r="H15" s="52" t="s">
        <v>5</v>
      </c>
      <c r="I15" s="52">
        <v>7.81</v>
      </c>
      <c r="J15" s="52" t="s">
        <v>60</v>
      </c>
      <c r="K15" s="54"/>
      <c r="L15" s="52"/>
      <c r="M15" s="52"/>
      <c r="N15" s="52">
        <f t="shared" si="1"/>
        <v>0</v>
      </c>
      <c r="O15" s="52">
        <f t="shared" si="0"/>
        <v>0</v>
      </c>
      <c r="P15" s="52" t="s">
        <v>7</v>
      </c>
      <c r="Q15" s="52" t="s">
        <v>65</v>
      </c>
      <c r="R15" s="52" t="s">
        <v>7</v>
      </c>
      <c r="S15" s="52" t="s">
        <v>65</v>
      </c>
    </row>
    <row r="16" spans="1:19" x14ac:dyDescent="0.3">
      <c r="A16" s="52">
        <v>11</v>
      </c>
      <c r="B16" s="52" t="s">
        <v>9</v>
      </c>
      <c r="C16" s="52" t="s">
        <v>19</v>
      </c>
      <c r="D16" s="52" t="s">
        <v>19</v>
      </c>
      <c r="E16" s="53">
        <v>300</v>
      </c>
      <c r="F16" s="52" t="s">
        <v>34</v>
      </c>
      <c r="G16" s="52" t="s">
        <v>66</v>
      </c>
      <c r="H16" s="52" t="s">
        <v>5</v>
      </c>
      <c r="I16" s="52">
        <v>39.07</v>
      </c>
      <c r="J16" s="52" t="s">
        <v>63</v>
      </c>
      <c r="K16" s="54"/>
      <c r="L16" s="54"/>
      <c r="M16" s="54"/>
      <c r="N16" s="52">
        <f t="shared" si="1"/>
        <v>0</v>
      </c>
      <c r="O16" s="52">
        <f t="shared" si="0"/>
        <v>0</v>
      </c>
      <c r="P16" s="52" t="s">
        <v>7</v>
      </c>
      <c r="Q16" s="52" t="s">
        <v>65</v>
      </c>
      <c r="R16" s="52" t="s">
        <v>7</v>
      </c>
      <c r="S16" s="52" t="s">
        <v>65</v>
      </c>
    </row>
    <row r="17" spans="1:19" x14ac:dyDescent="0.3">
      <c r="A17" s="52">
        <v>12</v>
      </c>
      <c r="B17" s="52" t="s">
        <v>9</v>
      </c>
      <c r="C17" s="52" t="s">
        <v>19</v>
      </c>
      <c r="D17" s="52" t="s">
        <v>19</v>
      </c>
      <c r="E17" s="53">
        <v>300</v>
      </c>
      <c r="F17" s="52" t="s">
        <v>20</v>
      </c>
      <c r="G17" s="52" t="s">
        <v>35</v>
      </c>
      <c r="H17" s="52" t="s">
        <v>5</v>
      </c>
      <c r="I17" s="52">
        <v>5.31</v>
      </c>
      <c r="J17" s="52" t="s">
        <v>60</v>
      </c>
      <c r="K17" s="54"/>
      <c r="L17" s="52"/>
      <c r="M17" s="52"/>
      <c r="N17" s="52">
        <f t="shared" si="1"/>
        <v>0</v>
      </c>
      <c r="O17" s="52">
        <f t="shared" si="0"/>
        <v>0</v>
      </c>
      <c r="P17" s="52" t="s">
        <v>7</v>
      </c>
      <c r="Q17" s="52" t="s">
        <v>65</v>
      </c>
      <c r="R17" s="52" t="s">
        <v>7</v>
      </c>
      <c r="S17" s="52" t="s">
        <v>65</v>
      </c>
    </row>
    <row r="18" spans="1:19" x14ac:dyDescent="0.3">
      <c r="A18" s="52">
        <v>13</v>
      </c>
      <c r="B18" s="52" t="s">
        <v>9</v>
      </c>
      <c r="C18" s="52" t="s">
        <v>19</v>
      </c>
      <c r="D18" s="52" t="s">
        <v>19</v>
      </c>
      <c r="E18" s="53">
        <v>300</v>
      </c>
      <c r="F18" s="52" t="s">
        <v>36</v>
      </c>
      <c r="G18" s="52" t="s">
        <v>37</v>
      </c>
      <c r="H18" s="52" t="s">
        <v>5</v>
      </c>
      <c r="I18" s="52">
        <v>3.16</v>
      </c>
      <c r="J18" s="52" t="s">
        <v>60</v>
      </c>
      <c r="K18" s="54"/>
      <c r="L18" s="52"/>
      <c r="M18" s="52"/>
      <c r="N18" s="52">
        <f t="shared" si="1"/>
        <v>0</v>
      </c>
      <c r="O18" s="52">
        <f t="shared" si="0"/>
        <v>0</v>
      </c>
      <c r="P18" s="52" t="s">
        <v>7</v>
      </c>
      <c r="Q18" s="52" t="s">
        <v>65</v>
      </c>
      <c r="R18" s="52" t="s">
        <v>7</v>
      </c>
      <c r="S18" s="52" t="s">
        <v>65</v>
      </c>
    </row>
    <row r="19" spans="1:19" x14ac:dyDescent="0.3">
      <c r="A19" s="52">
        <v>14</v>
      </c>
      <c r="B19" s="52" t="s">
        <v>9</v>
      </c>
      <c r="C19" s="52" t="s">
        <v>38</v>
      </c>
      <c r="D19" s="52" t="s">
        <v>38</v>
      </c>
      <c r="E19" s="53">
        <v>500</v>
      </c>
      <c r="F19" s="52" t="s">
        <v>39</v>
      </c>
      <c r="G19" s="52" t="s">
        <v>40</v>
      </c>
      <c r="H19" s="52" t="s">
        <v>5</v>
      </c>
      <c r="I19" s="52">
        <v>4.5</v>
      </c>
      <c r="J19" s="52" t="s">
        <v>60</v>
      </c>
      <c r="K19" s="54"/>
      <c r="L19" s="52"/>
      <c r="M19" s="52"/>
      <c r="N19" s="52">
        <f t="shared" si="1"/>
        <v>0</v>
      </c>
      <c r="O19" s="52">
        <f t="shared" si="0"/>
        <v>0</v>
      </c>
      <c r="P19" s="52" t="s">
        <v>7</v>
      </c>
      <c r="Q19" s="52" t="s">
        <v>65</v>
      </c>
      <c r="R19" s="52" t="s">
        <v>7</v>
      </c>
      <c r="S19" s="52" t="s">
        <v>65</v>
      </c>
    </row>
    <row r="20" spans="1:19" x14ac:dyDescent="0.3">
      <c r="A20" s="52">
        <v>15</v>
      </c>
      <c r="B20" s="52" t="s">
        <v>9</v>
      </c>
      <c r="C20" s="55" t="s">
        <v>116</v>
      </c>
      <c r="D20" s="55" t="s">
        <v>116</v>
      </c>
      <c r="E20" s="53">
        <v>500</v>
      </c>
      <c r="F20" s="52" t="s">
        <v>39</v>
      </c>
      <c r="G20" s="52" t="s">
        <v>41</v>
      </c>
      <c r="H20" s="52" t="s">
        <v>5</v>
      </c>
      <c r="I20" s="52">
        <v>4.75</v>
      </c>
      <c r="J20" s="52" t="s">
        <v>60</v>
      </c>
      <c r="K20" s="54"/>
      <c r="L20" s="52"/>
      <c r="M20" s="52"/>
      <c r="N20" s="52">
        <f t="shared" si="1"/>
        <v>0</v>
      </c>
      <c r="O20" s="52">
        <f t="shared" si="0"/>
        <v>0</v>
      </c>
      <c r="P20" s="52" t="s">
        <v>7</v>
      </c>
      <c r="Q20" s="52" t="s">
        <v>65</v>
      </c>
      <c r="R20" s="52" t="s">
        <v>7</v>
      </c>
      <c r="S20" s="52" t="s">
        <v>65</v>
      </c>
    </row>
    <row r="21" spans="1:19" x14ac:dyDescent="0.3">
      <c r="A21" s="52">
        <v>16</v>
      </c>
      <c r="B21" s="52" t="s">
        <v>9</v>
      </c>
      <c r="C21" s="52" t="s">
        <v>38</v>
      </c>
      <c r="D21" s="52" t="s">
        <v>38</v>
      </c>
      <c r="E21" s="53">
        <v>500</v>
      </c>
      <c r="F21" s="52" t="s">
        <v>42</v>
      </c>
      <c r="G21" s="52" t="s">
        <v>43</v>
      </c>
      <c r="H21" s="52" t="s">
        <v>5</v>
      </c>
      <c r="I21" s="52">
        <v>3.3</v>
      </c>
      <c r="J21" s="52" t="s">
        <v>60</v>
      </c>
      <c r="K21" s="54"/>
      <c r="L21" s="52"/>
      <c r="M21" s="52"/>
      <c r="N21" s="52">
        <f t="shared" si="1"/>
        <v>0</v>
      </c>
      <c r="O21" s="52">
        <f t="shared" si="0"/>
        <v>0</v>
      </c>
      <c r="P21" s="52" t="s">
        <v>7</v>
      </c>
      <c r="Q21" s="52" t="s">
        <v>65</v>
      </c>
      <c r="R21" s="52" t="s">
        <v>7</v>
      </c>
      <c r="S21" s="52" t="s">
        <v>65</v>
      </c>
    </row>
    <row r="22" spans="1:19" ht="15" customHeight="1" x14ac:dyDescent="0.3">
      <c r="A22" s="52">
        <v>17</v>
      </c>
      <c r="B22" s="52" t="s">
        <v>9</v>
      </c>
      <c r="C22" s="56" t="s">
        <v>44</v>
      </c>
      <c r="D22" s="56" t="s">
        <v>44</v>
      </c>
      <c r="E22" s="57">
        <v>250</v>
      </c>
      <c r="F22" s="56" t="s">
        <v>45</v>
      </c>
      <c r="G22" s="56" t="s">
        <v>46</v>
      </c>
      <c r="H22" s="56" t="s">
        <v>5</v>
      </c>
      <c r="I22" s="52">
        <v>3.5</v>
      </c>
      <c r="J22" s="52" t="s">
        <v>60</v>
      </c>
      <c r="K22" s="54"/>
      <c r="L22" s="52"/>
      <c r="M22" s="52"/>
      <c r="N22" s="52">
        <f t="shared" si="1"/>
        <v>0</v>
      </c>
      <c r="O22" s="52">
        <f t="shared" si="0"/>
        <v>0</v>
      </c>
      <c r="P22" s="52" t="s">
        <v>7</v>
      </c>
      <c r="Q22" s="52" t="s">
        <v>65</v>
      </c>
      <c r="R22" s="52" t="s">
        <v>7</v>
      </c>
      <c r="S22" s="52" t="s">
        <v>65</v>
      </c>
    </row>
    <row r="23" spans="1:19" x14ac:dyDescent="0.3">
      <c r="A23" s="52">
        <v>18</v>
      </c>
      <c r="B23" s="52" t="s">
        <v>9</v>
      </c>
      <c r="C23" s="52" t="s">
        <v>47</v>
      </c>
      <c r="D23" s="52" t="s">
        <v>47</v>
      </c>
      <c r="E23" s="53">
        <v>150</v>
      </c>
      <c r="F23" s="52" t="s">
        <v>48</v>
      </c>
      <c r="G23" s="52" t="s">
        <v>49</v>
      </c>
      <c r="H23" s="56" t="s">
        <v>5</v>
      </c>
      <c r="I23" s="52">
        <v>7.2</v>
      </c>
      <c r="J23" s="52" t="s">
        <v>60</v>
      </c>
      <c r="K23" s="54"/>
      <c r="L23" s="52"/>
      <c r="M23" s="52"/>
      <c r="N23" s="52">
        <f t="shared" si="1"/>
        <v>0</v>
      </c>
      <c r="O23" s="52">
        <f t="shared" si="0"/>
        <v>0</v>
      </c>
      <c r="P23" s="52" t="s">
        <v>7</v>
      </c>
      <c r="Q23" s="52" t="s">
        <v>65</v>
      </c>
      <c r="R23" s="52" t="s">
        <v>7</v>
      </c>
      <c r="S23" s="52" t="s">
        <v>65</v>
      </c>
    </row>
    <row r="24" spans="1:19" ht="16.5" customHeight="1" x14ac:dyDescent="0.3">
      <c r="A24" s="52">
        <v>19</v>
      </c>
      <c r="B24" s="56" t="s">
        <v>9</v>
      </c>
      <c r="C24" s="52" t="s">
        <v>47</v>
      </c>
      <c r="D24" s="52" t="s">
        <v>47</v>
      </c>
      <c r="E24" s="53">
        <v>250</v>
      </c>
      <c r="F24" s="52" t="s">
        <v>48</v>
      </c>
      <c r="G24" s="52" t="s">
        <v>50</v>
      </c>
      <c r="H24" s="56" t="s">
        <v>5</v>
      </c>
      <c r="I24" s="52">
        <v>3.6</v>
      </c>
      <c r="J24" s="52" t="s">
        <v>60</v>
      </c>
      <c r="K24" s="54"/>
      <c r="L24" s="52"/>
      <c r="M24" s="52"/>
      <c r="N24" s="52">
        <f t="shared" si="1"/>
        <v>0</v>
      </c>
      <c r="O24" s="52">
        <f t="shared" si="0"/>
        <v>0</v>
      </c>
      <c r="P24" s="52" t="s">
        <v>7</v>
      </c>
      <c r="Q24" s="52" t="s">
        <v>65</v>
      </c>
      <c r="R24" s="52" t="s">
        <v>7</v>
      </c>
      <c r="S24" s="52" t="s">
        <v>65</v>
      </c>
    </row>
    <row r="25" spans="1:19" x14ac:dyDescent="0.3">
      <c r="A25" s="52">
        <v>20</v>
      </c>
      <c r="B25" s="52" t="s">
        <v>9</v>
      </c>
      <c r="C25" s="52" t="s">
        <v>54</v>
      </c>
      <c r="D25" s="52" t="s">
        <v>54</v>
      </c>
      <c r="E25" s="53">
        <v>200</v>
      </c>
      <c r="F25" s="52" t="s">
        <v>52</v>
      </c>
      <c r="G25" s="52" t="s">
        <v>53</v>
      </c>
      <c r="H25" s="56" t="s">
        <v>5</v>
      </c>
      <c r="I25" s="52">
        <v>3.4</v>
      </c>
      <c r="J25" s="52" t="s">
        <v>60</v>
      </c>
      <c r="K25" s="54"/>
      <c r="L25" s="52"/>
      <c r="M25" s="52"/>
      <c r="N25" s="52">
        <f t="shared" si="1"/>
        <v>0</v>
      </c>
      <c r="O25" s="52">
        <f t="shared" si="0"/>
        <v>0</v>
      </c>
      <c r="P25" s="52" t="s">
        <v>7</v>
      </c>
      <c r="Q25" s="52" t="s">
        <v>65</v>
      </c>
      <c r="R25" s="52" t="s">
        <v>7</v>
      </c>
      <c r="S25" s="52" t="s">
        <v>65</v>
      </c>
    </row>
    <row r="26" spans="1:19" x14ac:dyDescent="0.3">
      <c r="A26" s="52">
        <v>21</v>
      </c>
      <c r="B26" s="52" t="s">
        <v>9</v>
      </c>
      <c r="C26" s="52" t="s">
        <v>54</v>
      </c>
      <c r="D26" s="52" t="s">
        <v>54</v>
      </c>
      <c r="E26" s="53">
        <v>200</v>
      </c>
      <c r="F26" s="52" t="s">
        <v>39</v>
      </c>
      <c r="G26" s="52" t="s">
        <v>41</v>
      </c>
      <c r="H26" s="56" t="s">
        <v>5</v>
      </c>
      <c r="I26" s="52">
        <v>4.75</v>
      </c>
      <c r="J26" s="52" t="s">
        <v>60</v>
      </c>
      <c r="K26" s="54"/>
      <c r="L26" s="52"/>
      <c r="M26" s="52"/>
      <c r="N26" s="52">
        <f t="shared" si="1"/>
        <v>0</v>
      </c>
      <c r="O26" s="52">
        <f t="shared" si="0"/>
        <v>0</v>
      </c>
      <c r="P26" s="52" t="s">
        <v>7</v>
      </c>
      <c r="Q26" s="52" t="s">
        <v>65</v>
      </c>
      <c r="R26" s="52" t="s">
        <v>7</v>
      </c>
      <c r="S26" s="52" t="s">
        <v>65</v>
      </c>
    </row>
    <row r="27" spans="1:19" x14ac:dyDescent="0.3">
      <c r="A27" s="52">
        <v>22</v>
      </c>
      <c r="B27" s="52" t="s">
        <v>9</v>
      </c>
      <c r="C27" s="52" t="s">
        <v>54</v>
      </c>
      <c r="D27" s="52" t="s">
        <v>54</v>
      </c>
      <c r="E27" s="53">
        <v>200</v>
      </c>
      <c r="F27" s="52" t="s">
        <v>42</v>
      </c>
      <c r="G27" s="52" t="s">
        <v>51</v>
      </c>
      <c r="H27" s="56" t="s">
        <v>5</v>
      </c>
      <c r="I27" s="52">
        <v>3.2</v>
      </c>
      <c r="J27" s="52" t="s">
        <v>60</v>
      </c>
      <c r="K27" s="54"/>
      <c r="L27" s="52"/>
      <c r="M27" s="52"/>
      <c r="N27" s="52">
        <f t="shared" si="1"/>
        <v>0</v>
      </c>
      <c r="O27" s="52">
        <f t="shared" si="0"/>
        <v>0</v>
      </c>
      <c r="P27" s="52" t="s">
        <v>7</v>
      </c>
      <c r="Q27" s="52" t="s">
        <v>65</v>
      </c>
      <c r="R27" s="52" t="s">
        <v>7</v>
      </c>
      <c r="S27" s="52" t="s">
        <v>65</v>
      </c>
    </row>
    <row r="28" spans="1:19" x14ac:dyDescent="0.3">
      <c r="A28" s="52">
        <v>23</v>
      </c>
      <c r="B28" s="52" t="s">
        <v>9</v>
      </c>
      <c r="C28" s="52" t="s">
        <v>19</v>
      </c>
      <c r="D28" s="52" t="s">
        <v>19</v>
      </c>
      <c r="E28" s="53">
        <v>300</v>
      </c>
      <c r="F28" s="52" t="s">
        <v>34</v>
      </c>
      <c r="G28" s="52" t="s">
        <v>67</v>
      </c>
      <c r="H28" s="52" t="s">
        <v>5</v>
      </c>
      <c r="I28" s="53">
        <v>87</v>
      </c>
      <c r="J28" s="52" t="s">
        <v>63</v>
      </c>
      <c r="K28" s="54"/>
      <c r="L28" s="54"/>
      <c r="M28" s="54"/>
      <c r="N28" s="52">
        <f t="shared" si="1"/>
        <v>0</v>
      </c>
      <c r="O28" s="52">
        <f t="shared" si="0"/>
        <v>0</v>
      </c>
      <c r="P28" s="52" t="s">
        <v>7</v>
      </c>
      <c r="Q28" s="52" t="s">
        <v>65</v>
      </c>
      <c r="R28" s="52" t="s">
        <v>7</v>
      </c>
      <c r="S28" s="52" t="s">
        <v>65</v>
      </c>
    </row>
    <row r="29" spans="1:19" x14ac:dyDescent="0.3">
      <c r="A29" s="52">
        <v>24</v>
      </c>
      <c r="B29" s="52" t="s">
        <v>9</v>
      </c>
      <c r="C29" s="52" t="s">
        <v>19</v>
      </c>
      <c r="D29" s="52" t="s">
        <v>19</v>
      </c>
      <c r="E29" s="53">
        <v>300</v>
      </c>
      <c r="F29" s="52" t="s">
        <v>34</v>
      </c>
      <c r="G29" s="52" t="s">
        <v>67</v>
      </c>
      <c r="H29" s="56" t="s">
        <v>6</v>
      </c>
      <c r="I29" s="52">
        <v>88</v>
      </c>
      <c r="J29" s="52" t="s">
        <v>63</v>
      </c>
      <c r="K29" s="54"/>
      <c r="L29" s="54"/>
      <c r="M29" s="54"/>
      <c r="N29" s="52">
        <f t="shared" si="1"/>
        <v>0</v>
      </c>
      <c r="O29" s="52">
        <f t="shared" si="0"/>
        <v>0</v>
      </c>
      <c r="P29" s="52" t="s">
        <v>7</v>
      </c>
      <c r="Q29" s="52" t="s">
        <v>65</v>
      </c>
      <c r="R29" s="52" t="s">
        <v>7</v>
      </c>
      <c r="S29" s="52" t="s">
        <v>65</v>
      </c>
    </row>
    <row r="30" spans="1:19" s="20" customFormat="1" x14ac:dyDescent="0.3">
      <c r="A30" s="52">
        <v>25</v>
      </c>
      <c r="B30" s="55" t="s">
        <v>9</v>
      </c>
      <c r="C30" s="58" t="s">
        <v>105</v>
      </c>
      <c r="D30" s="55" t="s">
        <v>68</v>
      </c>
      <c r="E30" s="59">
        <v>400</v>
      </c>
      <c r="F30" s="55" t="s">
        <v>69</v>
      </c>
      <c r="G30" s="55" t="s">
        <v>70</v>
      </c>
      <c r="H30" s="55" t="s">
        <v>5</v>
      </c>
      <c r="I30" s="59">
        <v>8.1999999999999993</v>
      </c>
      <c r="J30" s="55" t="s">
        <v>60</v>
      </c>
      <c r="K30" s="54"/>
      <c r="L30" s="55"/>
      <c r="M30" s="55"/>
      <c r="N30" s="55">
        <f t="shared" si="1"/>
        <v>0</v>
      </c>
      <c r="O30" s="55">
        <f t="shared" si="0"/>
        <v>0</v>
      </c>
      <c r="P30" s="55" t="s">
        <v>7</v>
      </c>
      <c r="Q30" s="55" t="s">
        <v>71</v>
      </c>
      <c r="R30" s="52" t="s">
        <v>7</v>
      </c>
      <c r="S30" s="55" t="s">
        <v>71</v>
      </c>
    </row>
    <row r="31" spans="1:19" s="20" customFormat="1" x14ac:dyDescent="0.3">
      <c r="A31" s="52">
        <v>26</v>
      </c>
      <c r="B31" s="55" t="s">
        <v>9</v>
      </c>
      <c r="C31" s="52" t="s">
        <v>106</v>
      </c>
      <c r="D31" s="52" t="s">
        <v>122</v>
      </c>
      <c r="E31" s="53">
        <v>250</v>
      </c>
      <c r="F31" s="52" t="s">
        <v>72</v>
      </c>
      <c r="G31" s="52" t="s">
        <v>73</v>
      </c>
      <c r="H31" s="56" t="s">
        <v>5</v>
      </c>
      <c r="I31" s="52">
        <v>7.41</v>
      </c>
      <c r="J31" s="52" t="s">
        <v>60</v>
      </c>
      <c r="K31" s="54"/>
      <c r="L31" s="52"/>
      <c r="M31" s="52"/>
      <c r="N31" s="52">
        <f t="shared" si="1"/>
        <v>0</v>
      </c>
      <c r="O31" s="52">
        <f t="shared" si="0"/>
        <v>0</v>
      </c>
      <c r="P31" s="52" t="s">
        <v>7</v>
      </c>
      <c r="Q31" s="52" t="s">
        <v>71</v>
      </c>
      <c r="R31" s="52" t="s">
        <v>7</v>
      </c>
      <c r="S31" s="52" t="s">
        <v>71</v>
      </c>
    </row>
    <row r="32" spans="1:19" s="20" customFormat="1" x14ac:dyDescent="0.3">
      <c r="A32" s="52">
        <v>27</v>
      </c>
      <c r="B32" s="55" t="s">
        <v>9</v>
      </c>
      <c r="C32" s="52" t="s">
        <v>107</v>
      </c>
      <c r="D32" s="55" t="s">
        <v>74</v>
      </c>
      <c r="E32" s="59">
        <v>150</v>
      </c>
      <c r="F32" s="55" t="s">
        <v>75</v>
      </c>
      <c r="G32" s="55" t="s">
        <v>76</v>
      </c>
      <c r="H32" s="55" t="s">
        <v>5</v>
      </c>
      <c r="I32" s="55">
        <v>5</v>
      </c>
      <c r="J32" s="55" t="s">
        <v>60</v>
      </c>
      <c r="K32" s="54"/>
      <c r="L32" s="55"/>
      <c r="M32" s="55"/>
      <c r="N32" s="55">
        <f t="shared" si="1"/>
        <v>0</v>
      </c>
      <c r="O32" s="55">
        <f t="shared" si="0"/>
        <v>0</v>
      </c>
      <c r="P32" s="55" t="s">
        <v>7</v>
      </c>
      <c r="Q32" s="55" t="s">
        <v>71</v>
      </c>
      <c r="R32" s="52" t="s">
        <v>7</v>
      </c>
      <c r="S32" s="55" t="s">
        <v>71</v>
      </c>
    </row>
    <row r="33" spans="1:19" s="20" customFormat="1" x14ac:dyDescent="0.3">
      <c r="A33" s="52">
        <v>28</v>
      </c>
      <c r="B33" s="55" t="s">
        <v>9</v>
      </c>
      <c r="C33" s="52" t="s">
        <v>108</v>
      </c>
      <c r="D33" s="55" t="s">
        <v>74</v>
      </c>
      <c r="E33" s="59">
        <v>150</v>
      </c>
      <c r="F33" s="55" t="s">
        <v>75</v>
      </c>
      <c r="G33" s="55" t="s">
        <v>77</v>
      </c>
      <c r="H33" s="55" t="s">
        <v>5</v>
      </c>
      <c r="I33" s="55">
        <v>6</v>
      </c>
      <c r="J33" s="55" t="s">
        <v>60</v>
      </c>
      <c r="K33" s="54"/>
      <c r="L33" s="55"/>
      <c r="M33" s="55"/>
      <c r="N33" s="55">
        <f t="shared" si="1"/>
        <v>0</v>
      </c>
      <c r="O33" s="55">
        <f t="shared" si="0"/>
        <v>0</v>
      </c>
      <c r="P33" s="55" t="s">
        <v>7</v>
      </c>
      <c r="Q33" s="55" t="s">
        <v>71</v>
      </c>
      <c r="R33" s="52" t="s">
        <v>7</v>
      </c>
      <c r="S33" s="55" t="s">
        <v>71</v>
      </c>
    </row>
    <row r="34" spans="1:19" s="20" customFormat="1" x14ac:dyDescent="0.3">
      <c r="A34" s="52">
        <v>29</v>
      </c>
      <c r="B34" s="55" t="s">
        <v>9</v>
      </c>
      <c r="C34" s="52" t="s">
        <v>108</v>
      </c>
      <c r="D34" s="55" t="s">
        <v>74</v>
      </c>
      <c r="E34" s="59">
        <v>150</v>
      </c>
      <c r="F34" s="55" t="s">
        <v>78</v>
      </c>
      <c r="G34" s="55" t="s">
        <v>79</v>
      </c>
      <c r="H34" s="55" t="s">
        <v>5</v>
      </c>
      <c r="I34" s="55">
        <v>28</v>
      </c>
      <c r="J34" s="55" t="s">
        <v>57</v>
      </c>
      <c r="K34" s="54"/>
      <c r="L34" s="55"/>
      <c r="M34" s="55"/>
      <c r="N34" s="55">
        <f t="shared" si="1"/>
        <v>0</v>
      </c>
      <c r="O34" s="55">
        <f t="shared" si="0"/>
        <v>0</v>
      </c>
      <c r="P34" s="55" t="s">
        <v>7</v>
      </c>
      <c r="Q34" s="55" t="s">
        <v>71</v>
      </c>
      <c r="R34" s="52" t="s">
        <v>7</v>
      </c>
      <c r="S34" s="55" t="s">
        <v>71</v>
      </c>
    </row>
    <row r="35" spans="1:19" s="20" customFormat="1" x14ac:dyDescent="0.3">
      <c r="A35" s="52">
        <v>30</v>
      </c>
      <c r="B35" s="55" t="s">
        <v>9</v>
      </c>
      <c r="C35" s="52" t="s">
        <v>108</v>
      </c>
      <c r="D35" s="55" t="s">
        <v>74</v>
      </c>
      <c r="E35" s="59">
        <v>150</v>
      </c>
      <c r="F35" s="55" t="s">
        <v>80</v>
      </c>
      <c r="G35" s="55" t="s">
        <v>81</v>
      </c>
      <c r="H35" s="55" t="s">
        <v>5</v>
      </c>
      <c r="I35" s="55">
        <v>5</v>
      </c>
      <c r="J35" s="55" t="s">
        <v>60</v>
      </c>
      <c r="K35" s="54"/>
      <c r="L35" s="55"/>
      <c r="M35" s="55"/>
      <c r="N35" s="55">
        <f t="shared" si="1"/>
        <v>0</v>
      </c>
      <c r="O35" s="55">
        <f t="shared" si="0"/>
        <v>0</v>
      </c>
      <c r="P35" s="55" t="s">
        <v>7</v>
      </c>
      <c r="Q35" s="55" t="s">
        <v>71</v>
      </c>
      <c r="R35" s="52" t="s">
        <v>7</v>
      </c>
      <c r="S35" s="55" t="s">
        <v>71</v>
      </c>
    </row>
    <row r="36" spans="1:19" s="20" customFormat="1" x14ac:dyDescent="0.3">
      <c r="A36" s="52">
        <v>31</v>
      </c>
      <c r="B36" s="55" t="s">
        <v>9</v>
      </c>
      <c r="C36" s="52" t="s">
        <v>109</v>
      </c>
      <c r="D36" s="55" t="s">
        <v>82</v>
      </c>
      <c r="E36" s="59">
        <v>250</v>
      </c>
      <c r="F36" s="55" t="s">
        <v>83</v>
      </c>
      <c r="G36" s="55" t="s">
        <v>84</v>
      </c>
      <c r="H36" s="55" t="s">
        <v>5</v>
      </c>
      <c r="I36" s="55">
        <v>7</v>
      </c>
      <c r="J36" s="55" t="s">
        <v>60</v>
      </c>
      <c r="K36" s="54"/>
      <c r="L36" s="55"/>
      <c r="M36" s="55"/>
      <c r="N36" s="55">
        <f t="shared" si="1"/>
        <v>0</v>
      </c>
      <c r="O36" s="55">
        <f t="shared" si="0"/>
        <v>0</v>
      </c>
      <c r="P36" s="55" t="s">
        <v>7</v>
      </c>
      <c r="Q36" s="55" t="s">
        <v>71</v>
      </c>
      <c r="R36" s="52" t="s">
        <v>7</v>
      </c>
      <c r="S36" s="55" t="s">
        <v>71</v>
      </c>
    </row>
    <row r="37" spans="1:19" s="21" customFormat="1" x14ac:dyDescent="0.3">
      <c r="A37" s="52">
        <v>32</v>
      </c>
      <c r="B37" s="55" t="s">
        <v>9</v>
      </c>
      <c r="C37" s="52" t="s">
        <v>110</v>
      </c>
      <c r="D37" s="55" t="s">
        <v>85</v>
      </c>
      <c r="E37" s="59">
        <v>300</v>
      </c>
      <c r="F37" s="55" t="s">
        <v>86</v>
      </c>
      <c r="G37" s="55" t="s">
        <v>87</v>
      </c>
      <c r="H37" s="55" t="s">
        <v>5</v>
      </c>
      <c r="I37" s="55">
        <v>18.989999999999998</v>
      </c>
      <c r="J37" s="55" t="s">
        <v>88</v>
      </c>
      <c r="K37" s="54"/>
      <c r="L37" s="54"/>
      <c r="M37" s="55"/>
      <c r="N37" s="55">
        <f t="shared" si="1"/>
        <v>0</v>
      </c>
      <c r="O37" s="55">
        <f t="shared" si="0"/>
        <v>0</v>
      </c>
      <c r="P37" s="55" t="s">
        <v>7</v>
      </c>
      <c r="Q37" s="55" t="s">
        <v>71</v>
      </c>
      <c r="R37" s="52" t="s">
        <v>7</v>
      </c>
      <c r="S37" s="55" t="s">
        <v>71</v>
      </c>
    </row>
    <row r="38" spans="1:19" s="21" customFormat="1" x14ac:dyDescent="0.3">
      <c r="A38" s="52">
        <v>33</v>
      </c>
      <c r="B38" s="55" t="s">
        <v>9</v>
      </c>
      <c r="C38" s="52" t="s">
        <v>110</v>
      </c>
      <c r="D38" s="55" t="s">
        <v>85</v>
      </c>
      <c r="E38" s="59">
        <v>300</v>
      </c>
      <c r="F38" s="55" t="s">
        <v>86</v>
      </c>
      <c r="G38" s="55" t="s">
        <v>87</v>
      </c>
      <c r="H38" s="55" t="s">
        <v>5</v>
      </c>
      <c r="I38" s="55">
        <v>17.43</v>
      </c>
      <c r="J38" s="55" t="s">
        <v>88</v>
      </c>
      <c r="K38" s="54"/>
      <c r="L38" s="54"/>
      <c r="M38" s="55"/>
      <c r="N38" s="55">
        <f t="shared" si="1"/>
        <v>0</v>
      </c>
      <c r="O38" s="55">
        <f t="shared" si="0"/>
        <v>0</v>
      </c>
      <c r="P38" s="55" t="s">
        <v>7</v>
      </c>
      <c r="Q38" s="55" t="s">
        <v>71</v>
      </c>
      <c r="R38" s="52" t="s">
        <v>7</v>
      </c>
      <c r="S38" s="55" t="s">
        <v>71</v>
      </c>
    </row>
    <row r="39" spans="1:19" s="21" customFormat="1" x14ac:dyDescent="0.3">
      <c r="A39" s="52">
        <v>34</v>
      </c>
      <c r="B39" s="55" t="s">
        <v>9</v>
      </c>
      <c r="C39" s="52" t="s">
        <v>110</v>
      </c>
      <c r="D39" s="55" t="s">
        <v>85</v>
      </c>
      <c r="E39" s="59">
        <v>300</v>
      </c>
      <c r="F39" s="55" t="s">
        <v>89</v>
      </c>
      <c r="G39" s="55" t="s">
        <v>90</v>
      </c>
      <c r="H39" s="55" t="s">
        <v>5</v>
      </c>
      <c r="I39" s="55">
        <v>13.42</v>
      </c>
      <c r="J39" s="55" t="s">
        <v>88</v>
      </c>
      <c r="K39" s="54"/>
      <c r="L39" s="54"/>
      <c r="M39" s="55"/>
      <c r="N39" s="55">
        <f t="shared" si="1"/>
        <v>0</v>
      </c>
      <c r="O39" s="55">
        <f t="shared" si="0"/>
        <v>0</v>
      </c>
      <c r="P39" s="55" t="s">
        <v>7</v>
      </c>
      <c r="Q39" s="55" t="s">
        <v>71</v>
      </c>
      <c r="R39" s="52" t="s">
        <v>7</v>
      </c>
      <c r="S39" s="55" t="s">
        <v>71</v>
      </c>
    </row>
    <row r="40" spans="1:19" s="21" customFormat="1" x14ac:dyDescent="0.3">
      <c r="A40" s="52">
        <v>35</v>
      </c>
      <c r="B40" s="55" t="s">
        <v>9</v>
      </c>
      <c r="C40" s="52" t="s">
        <v>111</v>
      </c>
      <c r="D40" s="55" t="s">
        <v>91</v>
      </c>
      <c r="E40" s="59">
        <v>80</v>
      </c>
      <c r="F40" s="55" t="s">
        <v>92</v>
      </c>
      <c r="G40" s="55" t="s">
        <v>93</v>
      </c>
      <c r="H40" s="55" t="s">
        <v>5</v>
      </c>
      <c r="I40" s="55">
        <v>12.7</v>
      </c>
      <c r="J40" s="55" t="s">
        <v>88</v>
      </c>
      <c r="K40" s="54"/>
      <c r="L40" s="54"/>
      <c r="M40" s="55"/>
      <c r="N40" s="55">
        <f t="shared" si="1"/>
        <v>0</v>
      </c>
      <c r="O40" s="55">
        <f t="shared" si="0"/>
        <v>0</v>
      </c>
      <c r="P40" s="55" t="s">
        <v>7</v>
      </c>
      <c r="Q40" s="55" t="s">
        <v>71</v>
      </c>
      <c r="R40" s="52" t="s">
        <v>7</v>
      </c>
      <c r="S40" s="55" t="s">
        <v>71</v>
      </c>
    </row>
    <row r="41" spans="1:19" s="21" customFormat="1" x14ac:dyDescent="0.3">
      <c r="A41" s="52">
        <v>36</v>
      </c>
      <c r="B41" s="55" t="s">
        <v>9</v>
      </c>
      <c r="C41" s="52" t="s">
        <v>112</v>
      </c>
      <c r="D41" s="55" t="s">
        <v>91</v>
      </c>
      <c r="E41" s="59">
        <v>250</v>
      </c>
      <c r="F41" s="55" t="s">
        <v>94</v>
      </c>
      <c r="G41" s="55" t="s">
        <v>95</v>
      </c>
      <c r="H41" s="55" t="s">
        <v>5</v>
      </c>
      <c r="I41" s="55">
        <v>7.76</v>
      </c>
      <c r="J41" s="55" t="s">
        <v>60</v>
      </c>
      <c r="K41" s="54"/>
      <c r="L41" s="55"/>
      <c r="M41" s="55"/>
      <c r="N41" s="55">
        <f t="shared" si="1"/>
        <v>0</v>
      </c>
      <c r="O41" s="55">
        <f t="shared" si="0"/>
        <v>0</v>
      </c>
      <c r="P41" s="55" t="s">
        <v>7</v>
      </c>
      <c r="Q41" s="55" t="s">
        <v>71</v>
      </c>
      <c r="R41" s="52" t="s">
        <v>7</v>
      </c>
      <c r="S41" s="55" t="s">
        <v>71</v>
      </c>
    </row>
    <row r="42" spans="1:19" s="21" customFormat="1" x14ac:dyDescent="0.3">
      <c r="A42" s="52">
        <v>37</v>
      </c>
      <c r="B42" s="55" t="s">
        <v>9</v>
      </c>
      <c r="C42" s="52" t="s">
        <v>113</v>
      </c>
      <c r="D42" s="55" t="s">
        <v>96</v>
      </c>
      <c r="E42" s="59">
        <v>200</v>
      </c>
      <c r="F42" s="55" t="s">
        <v>97</v>
      </c>
      <c r="G42" s="55" t="s">
        <v>98</v>
      </c>
      <c r="H42" s="55" t="s">
        <v>5</v>
      </c>
      <c r="I42" s="55">
        <v>3.45</v>
      </c>
      <c r="J42" s="55" t="s">
        <v>60</v>
      </c>
      <c r="K42" s="54"/>
      <c r="L42" s="55"/>
      <c r="M42" s="55"/>
      <c r="N42" s="55">
        <f t="shared" si="1"/>
        <v>0</v>
      </c>
      <c r="O42" s="55">
        <f t="shared" si="0"/>
        <v>0</v>
      </c>
      <c r="P42" s="55" t="s">
        <v>7</v>
      </c>
      <c r="Q42" s="55" t="s">
        <v>71</v>
      </c>
      <c r="R42" s="52" t="s">
        <v>7</v>
      </c>
      <c r="S42" s="55" t="s">
        <v>71</v>
      </c>
    </row>
    <row r="43" spans="1:19" s="21" customFormat="1" x14ac:dyDescent="0.3">
      <c r="A43" s="52">
        <v>38</v>
      </c>
      <c r="B43" s="55" t="s">
        <v>9</v>
      </c>
      <c r="C43" s="52" t="s">
        <v>114</v>
      </c>
      <c r="D43" s="55" t="s">
        <v>99</v>
      </c>
      <c r="E43" s="59">
        <v>500</v>
      </c>
      <c r="F43" s="55" t="s">
        <v>100</v>
      </c>
      <c r="G43" s="55" t="s">
        <v>101</v>
      </c>
      <c r="H43" s="55" t="s">
        <v>5</v>
      </c>
      <c r="I43" s="55">
        <v>2.75</v>
      </c>
      <c r="J43" s="55" t="s">
        <v>60</v>
      </c>
      <c r="K43" s="54"/>
      <c r="L43" s="55"/>
      <c r="M43" s="55"/>
      <c r="N43" s="55">
        <f t="shared" si="1"/>
        <v>0</v>
      </c>
      <c r="O43" s="55">
        <f t="shared" si="0"/>
        <v>0</v>
      </c>
      <c r="P43" s="55" t="s">
        <v>7</v>
      </c>
      <c r="Q43" s="55" t="s">
        <v>71</v>
      </c>
      <c r="R43" s="52" t="s">
        <v>7</v>
      </c>
      <c r="S43" s="55" t="s">
        <v>71</v>
      </c>
    </row>
    <row r="44" spans="1:19" s="21" customFormat="1" x14ac:dyDescent="0.3">
      <c r="A44" s="52">
        <v>39</v>
      </c>
      <c r="B44" s="55" t="s">
        <v>9</v>
      </c>
      <c r="C44" s="52" t="s">
        <v>113</v>
      </c>
      <c r="D44" s="55" t="s">
        <v>96</v>
      </c>
      <c r="E44" s="59">
        <v>200</v>
      </c>
      <c r="F44" s="55" t="s">
        <v>100</v>
      </c>
      <c r="G44" s="55" t="s">
        <v>101</v>
      </c>
      <c r="H44" s="55" t="s">
        <v>5</v>
      </c>
      <c r="I44" s="55">
        <v>2</v>
      </c>
      <c r="J44" s="55" t="s">
        <v>60</v>
      </c>
      <c r="K44" s="54"/>
      <c r="L44" s="55"/>
      <c r="M44" s="55"/>
      <c r="N44" s="55">
        <f t="shared" si="1"/>
        <v>0</v>
      </c>
      <c r="O44" s="55">
        <f t="shared" si="0"/>
        <v>0</v>
      </c>
      <c r="P44" s="55" t="s">
        <v>7</v>
      </c>
      <c r="Q44" s="55" t="s">
        <v>71</v>
      </c>
      <c r="R44" s="52" t="s">
        <v>7</v>
      </c>
      <c r="S44" s="55" t="s">
        <v>71</v>
      </c>
    </row>
    <row r="45" spans="1:19" s="21" customFormat="1" x14ac:dyDescent="0.3">
      <c r="A45" s="52">
        <v>40</v>
      </c>
      <c r="B45" s="55" t="s">
        <v>9</v>
      </c>
      <c r="C45" s="52" t="s">
        <v>114</v>
      </c>
      <c r="D45" s="55" t="s">
        <v>99</v>
      </c>
      <c r="E45" s="59">
        <v>500</v>
      </c>
      <c r="F45" s="55" t="s">
        <v>102</v>
      </c>
      <c r="G45" s="55" t="s">
        <v>103</v>
      </c>
      <c r="H45" s="55" t="s">
        <v>5</v>
      </c>
      <c r="I45" s="55">
        <v>1.42</v>
      </c>
      <c r="J45" s="55" t="s">
        <v>60</v>
      </c>
      <c r="K45" s="54"/>
      <c r="L45" s="55"/>
      <c r="M45" s="55"/>
      <c r="N45" s="55">
        <f t="shared" si="1"/>
        <v>0</v>
      </c>
      <c r="O45" s="55">
        <f t="shared" si="0"/>
        <v>0</v>
      </c>
      <c r="P45" s="55" t="s">
        <v>7</v>
      </c>
      <c r="Q45" s="55" t="s">
        <v>71</v>
      </c>
      <c r="R45" s="52" t="s">
        <v>7</v>
      </c>
      <c r="S45" s="55" t="s">
        <v>71</v>
      </c>
    </row>
    <row r="46" spans="1:19" s="21" customFormat="1" x14ac:dyDescent="0.3">
      <c r="A46" s="52">
        <v>41</v>
      </c>
      <c r="B46" s="55" t="s">
        <v>9</v>
      </c>
      <c r="C46" s="52" t="s">
        <v>113</v>
      </c>
      <c r="D46" s="55" t="s">
        <v>96</v>
      </c>
      <c r="E46" s="59">
        <v>200</v>
      </c>
      <c r="F46" s="55" t="s">
        <v>102</v>
      </c>
      <c r="G46" s="55" t="s">
        <v>104</v>
      </c>
      <c r="H46" s="55" t="s">
        <v>5</v>
      </c>
      <c r="I46" s="55">
        <v>1.4</v>
      </c>
      <c r="J46" s="55" t="s">
        <v>60</v>
      </c>
      <c r="K46" s="54"/>
      <c r="L46" s="55"/>
      <c r="M46" s="55"/>
      <c r="N46" s="55">
        <f t="shared" si="1"/>
        <v>0</v>
      </c>
      <c r="O46" s="55">
        <f t="shared" si="0"/>
        <v>0</v>
      </c>
      <c r="P46" s="55" t="s">
        <v>7</v>
      </c>
      <c r="Q46" s="55" t="s">
        <v>71</v>
      </c>
      <c r="R46" s="52" t="s">
        <v>7</v>
      </c>
      <c r="S46" s="55" t="s">
        <v>71</v>
      </c>
    </row>
    <row r="47" spans="1:19" x14ac:dyDescent="0.3">
      <c r="A47" s="52">
        <v>42</v>
      </c>
      <c r="B47" s="55" t="s">
        <v>9</v>
      </c>
      <c r="C47" s="52" t="s">
        <v>114</v>
      </c>
      <c r="D47" s="55" t="s">
        <v>99</v>
      </c>
      <c r="E47" s="59">
        <v>500</v>
      </c>
      <c r="F47" s="55" t="s">
        <v>120</v>
      </c>
      <c r="G47" s="55" t="s">
        <v>121</v>
      </c>
      <c r="H47" s="55" t="s">
        <v>5</v>
      </c>
      <c r="I47" s="55">
        <v>21</v>
      </c>
      <c r="J47" s="55" t="s">
        <v>88</v>
      </c>
      <c r="K47" s="54"/>
      <c r="L47" s="54"/>
      <c r="M47" s="55"/>
      <c r="N47" s="55">
        <f t="shared" si="1"/>
        <v>0</v>
      </c>
      <c r="O47" s="55">
        <f t="shared" si="0"/>
        <v>0</v>
      </c>
      <c r="P47" s="55" t="s">
        <v>7</v>
      </c>
      <c r="Q47" s="55" t="s">
        <v>71</v>
      </c>
      <c r="R47" s="52" t="s">
        <v>7</v>
      </c>
      <c r="S47" s="55" t="s">
        <v>71</v>
      </c>
    </row>
    <row r="48" spans="1:19" ht="102" x14ac:dyDescent="0.3">
      <c r="A48" s="22"/>
      <c r="B48" s="23"/>
      <c r="C48" s="22"/>
      <c r="D48" s="23"/>
      <c r="E48" s="24"/>
      <c r="F48" s="23"/>
      <c r="G48" s="23"/>
      <c r="H48" s="23"/>
      <c r="I48" s="23"/>
      <c r="J48" s="23"/>
      <c r="K48" s="23"/>
      <c r="L48" s="23"/>
      <c r="M48" s="23"/>
      <c r="N48" s="25" t="s">
        <v>163</v>
      </c>
      <c r="O48" s="26">
        <f>SUM(O6:O47)</f>
        <v>0</v>
      </c>
      <c r="P48" s="23"/>
      <c r="Q48" s="23"/>
      <c r="R48" s="22"/>
      <c r="S48" s="23"/>
    </row>
    <row r="49" spans="1:16" x14ac:dyDescent="0.3">
      <c r="A49" s="63" t="s">
        <v>126</v>
      </c>
      <c r="B49" s="63"/>
      <c r="C49" s="63"/>
      <c r="D49" s="63"/>
      <c r="E49" s="63"/>
      <c r="N49" s="27" t="s">
        <v>136</v>
      </c>
      <c r="O49" s="28">
        <v>0.23</v>
      </c>
    </row>
    <row r="50" spans="1:16" x14ac:dyDescent="0.3">
      <c r="A50" s="29" t="s">
        <v>141</v>
      </c>
      <c r="B50" s="10" t="s">
        <v>142</v>
      </c>
      <c r="C50" s="10" t="s">
        <v>143</v>
      </c>
      <c r="D50" s="10" t="s">
        <v>144</v>
      </c>
      <c r="E50" s="10" t="s">
        <v>145</v>
      </c>
      <c r="F50" s="10" t="s">
        <v>146</v>
      </c>
      <c r="G50" s="10" t="s">
        <v>147</v>
      </c>
      <c r="H50" s="10" t="s">
        <v>148</v>
      </c>
      <c r="I50" s="4"/>
      <c r="J50" s="4"/>
      <c r="K50" s="30"/>
      <c r="L50" s="30"/>
      <c r="M50" s="30"/>
      <c r="N50" s="27" t="s">
        <v>137</v>
      </c>
      <c r="O50" s="31">
        <f>O49*O48</f>
        <v>0</v>
      </c>
    </row>
    <row r="51" spans="1:16" ht="49.5" customHeight="1" x14ac:dyDescent="0.3">
      <c r="A51" s="7" t="s">
        <v>127</v>
      </c>
      <c r="B51" s="7" t="s">
        <v>128</v>
      </c>
      <c r="C51" s="7" t="s">
        <v>129</v>
      </c>
      <c r="D51" s="7" t="s">
        <v>130</v>
      </c>
      <c r="E51" s="7" t="s">
        <v>131</v>
      </c>
      <c r="F51" s="7" t="s">
        <v>132</v>
      </c>
      <c r="G51" s="7" t="s">
        <v>133</v>
      </c>
      <c r="H51" s="7" t="s">
        <v>134</v>
      </c>
      <c r="N51" s="72" t="s">
        <v>162</v>
      </c>
      <c r="O51" s="64">
        <f>O50+O48</f>
        <v>0</v>
      </c>
    </row>
    <row r="52" spans="1:16" ht="99" x14ac:dyDescent="0.3">
      <c r="A52" s="5" t="s">
        <v>57</v>
      </c>
      <c r="B52" s="60" t="s">
        <v>59</v>
      </c>
      <c r="C52" s="32">
        <v>2</v>
      </c>
      <c r="D52" s="33"/>
      <c r="E52" s="34">
        <v>0.23</v>
      </c>
      <c r="F52" s="35">
        <f>D52*1.23</f>
        <v>0</v>
      </c>
      <c r="G52" s="35">
        <f>C52*D52</f>
        <v>0</v>
      </c>
      <c r="H52" s="35">
        <f>G52*C52</f>
        <v>0</v>
      </c>
      <c r="N52" s="72"/>
      <c r="O52" s="64"/>
    </row>
    <row r="53" spans="1:16" ht="49.5" x14ac:dyDescent="0.3">
      <c r="A53" s="6" t="s">
        <v>61</v>
      </c>
      <c r="B53" s="60" t="s">
        <v>140</v>
      </c>
      <c r="C53" s="36">
        <v>2</v>
      </c>
      <c r="D53" s="33"/>
      <c r="E53" s="34">
        <v>0.23</v>
      </c>
      <c r="F53" s="35">
        <f>D53*1.23</f>
        <v>0</v>
      </c>
      <c r="G53" s="35">
        <f>C53*D53</f>
        <v>0</v>
      </c>
      <c r="H53" s="35">
        <f>G53*C53</f>
        <v>0</v>
      </c>
      <c r="N53" s="37"/>
      <c r="O53" s="38"/>
    </row>
    <row r="54" spans="1:16" x14ac:dyDescent="0.3">
      <c r="A54" s="3"/>
      <c r="B54" s="39"/>
      <c r="C54" s="39"/>
      <c r="D54" s="40"/>
      <c r="F54" s="16"/>
      <c r="G54" s="71">
        <f>SUM(G53)</f>
        <v>0</v>
      </c>
      <c r="H54" s="65">
        <f>SUM(H53)</f>
        <v>0</v>
      </c>
      <c r="N54" s="41"/>
      <c r="O54" s="42"/>
    </row>
    <row r="55" spans="1:16" x14ac:dyDescent="0.3">
      <c r="A55" s="14"/>
      <c r="B55" s="43"/>
      <c r="C55" s="43"/>
      <c r="D55" s="43"/>
      <c r="F55" s="16"/>
      <c r="G55" s="71"/>
      <c r="H55" s="65"/>
      <c r="N55" s="41"/>
      <c r="O55" s="42"/>
    </row>
    <row r="56" spans="1:16" x14ac:dyDescent="0.3">
      <c r="C56" s="16"/>
      <c r="D56" s="15"/>
      <c r="G56" s="71"/>
      <c r="H56" s="65"/>
      <c r="N56" s="41"/>
      <c r="O56" s="42"/>
      <c r="P56" s="44"/>
    </row>
    <row r="57" spans="1:16" x14ac:dyDescent="0.3">
      <c r="A57" s="14"/>
      <c r="C57" s="45"/>
      <c r="D57" s="44"/>
      <c r="G57" s="71"/>
      <c r="H57" s="65"/>
      <c r="N57" s="41"/>
      <c r="O57" s="42"/>
      <c r="P57" s="44"/>
    </row>
    <row r="58" spans="1:16" ht="108" x14ac:dyDescent="0.3">
      <c r="C58" s="45"/>
      <c r="D58" s="44"/>
      <c r="G58" s="46" t="s">
        <v>135</v>
      </c>
      <c r="H58" s="47" t="s">
        <v>162</v>
      </c>
    </row>
    <row r="59" spans="1:16" x14ac:dyDescent="0.3">
      <c r="C59" s="16"/>
      <c r="D59" s="15"/>
      <c r="G59" s="48"/>
      <c r="H59" s="49"/>
    </row>
    <row r="60" spans="1:16" x14ac:dyDescent="0.3">
      <c r="B60" s="9" t="s">
        <v>138</v>
      </c>
      <c r="D60" s="50"/>
      <c r="E60" s="44"/>
      <c r="G60" s="16"/>
      <c r="H60" s="51"/>
    </row>
    <row r="61" spans="1:16" x14ac:dyDescent="0.3">
      <c r="B61" s="9" t="s">
        <v>139</v>
      </c>
      <c r="D61" s="50"/>
      <c r="E61" s="44"/>
      <c r="G61" s="16"/>
      <c r="H61" s="51"/>
    </row>
    <row r="62" spans="1:16" x14ac:dyDescent="0.3">
      <c r="C62" s="16"/>
      <c r="D62" s="15"/>
      <c r="G62" s="16"/>
      <c r="H62" s="51"/>
    </row>
    <row r="63" spans="1:16" x14ac:dyDescent="0.3">
      <c r="C63" s="16"/>
      <c r="D63" s="15"/>
      <c r="G63" s="16"/>
      <c r="H63" s="16"/>
    </row>
  </sheetData>
  <mergeCells count="10">
    <mergeCell ref="R4:S4"/>
    <mergeCell ref="A49:E49"/>
    <mergeCell ref="O51:O52"/>
    <mergeCell ref="H54:H57"/>
    <mergeCell ref="A1:D1"/>
    <mergeCell ref="G2:M2"/>
    <mergeCell ref="O1:Q1"/>
    <mergeCell ref="G54:G57"/>
    <mergeCell ref="N51:N52"/>
    <mergeCell ref="P4:Q4"/>
  </mergeCells>
  <dataValidations count="3">
    <dataValidation type="list" allowBlank="1" showInputMessage="1" showErrorMessage="1" sqref="Q58:Q1048576 R6:R48 P6:P48 H30:H48 Q49:Q55" xr:uid="{00000000-0002-0000-0000-000000000000}">
      <formula1>#REF!</formula1>
    </dataValidation>
    <dataValidation type="list" allowBlank="1" showInputMessage="1" showErrorMessage="1" sqref="H6:H29" xr:uid="{00000000-0002-0000-0000-000001000000}">
      <formula1>$Q$4:$Q$5</formula1>
    </dataValidation>
    <dataValidation type="list" allowBlank="1" showInputMessage="1" showErrorMessage="1" sqref="B6:B48" xr:uid="{00000000-0002-0000-0000-000002000000}">
      <formula1>$B$3:$B$3</formula1>
    </dataValidation>
  </dataValidations>
  <pageMargins left="0.7" right="0.7" top="0.75" bottom="0.75" header="0.3" footer="0.3"/>
  <pageSetup paperSize="8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Krupińska Jolanta</dc:creator>
  <cp:lastModifiedBy>Mesjasz Kinga</cp:lastModifiedBy>
  <cp:lastPrinted>2020-04-10T14:19:39Z</cp:lastPrinted>
  <dcterms:created xsi:type="dcterms:W3CDTF">2017-03-13T08:06:19Z</dcterms:created>
  <dcterms:modified xsi:type="dcterms:W3CDTF">2025-12-15T06:55:29Z</dcterms:modified>
</cp:coreProperties>
</file>